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yue\Dropbox (EinsteinMed)\norms_calculator\"/>
    </mc:Choice>
  </mc:AlternateContent>
  <xr:revisionPtr revIDLastSave="0" documentId="13_ncr:1_{A0E557BE-C3C0-4982-860B-5BFC9FFB6AC6}" xr6:coauthVersionLast="46" xr6:coauthVersionMax="46" xr10:uidLastSave="{00000000-0000-0000-0000-000000000000}"/>
  <bookViews>
    <workbookView xWindow="380" yWindow="380" windowWidth="18500" windowHeight="9830" xr2:uid="{00000000-000D-0000-FFFF-FFFF00000000}"/>
  </bookViews>
  <sheets>
    <sheet name="Norms Calculator" sheetId="7" r:id="rId1"/>
    <sheet name="Regression_EAS" sheetId="8" r:id="rId2"/>
    <sheet name="Regression_NACC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  <c r="F11" i="7" s="1"/>
  <c r="G11" i="7"/>
  <c r="H11" i="7" s="1"/>
  <c r="G23" i="7"/>
  <c r="H23" i="7" s="1"/>
  <c r="G22" i="7"/>
  <c r="H22" i="7" s="1"/>
  <c r="D23" i="7"/>
  <c r="E23" i="7" s="1"/>
  <c r="D22" i="7"/>
  <c r="E22" i="7" s="1"/>
  <c r="G8" i="7"/>
  <c r="H8" i="7" s="1"/>
  <c r="G9" i="7"/>
  <c r="H9" i="7" s="1"/>
  <c r="G10" i="7"/>
  <c r="I10" i="7" s="1"/>
  <c r="G12" i="7"/>
  <c r="H12" i="7" s="1"/>
  <c r="G13" i="7"/>
  <c r="I13" i="7" s="1"/>
  <c r="G14" i="7"/>
  <c r="I14" i="7" s="1"/>
  <c r="G15" i="7"/>
  <c r="I15" i="7" s="1"/>
  <c r="G16" i="7"/>
  <c r="H16" i="7" s="1"/>
  <c r="G17" i="7"/>
  <c r="H17" i="7" s="1"/>
  <c r="G18" i="7"/>
  <c r="I18" i="7" s="1"/>
  <c r="G19" i="7"/>
  <c r="H19" i="7" s="1"/>
  <c r="G20" i="7"/>
  <c r="I20" i="7" s="1"/>
  <c r="G21" i="7"/>
  <c r="H21" i="7" s="1"/>
  <c r="G7" i="7"/>
  <c r="I7" i="7" s="1"/>
  <c r="D9" i="7"/>
  <c r="E9" i="7" s="1"/>
  <c r="D10" i="7"/>
  <c r="E10" i="7" s="1"/>
  <c r="D12" i="7"/>
  <c r="E12" i="7" s="1"/>
  <c r="D13" i="7"/>
  <c r="E13" i="7" s="1"/>
  <c r="D14" i="7"/>
  <c r="E14" i="7" s="1"/>
  <c r="D15" i="7"/>
  <c r="F15" i="7" s="1"/>
  <c r="D16" i="7"/>
  <c r="F16" i="7" s="1"/>
  <c r="D17" i="7"/>
  <c r="E17" i="7" s="1"/>
  <c r="D18" i="7"/>
  <c r="E18" i="7" s="1"/>
  <c r="F18" i="7"/>
  <c r="D19" i="7"/>
  <c r="E19" i="7" s="1"/>
  <c r="D20" i="7"/>
  <c r="F20" i="7" s="1"/>
  <c r="D21" i="7"/>
  <c r="E21" i="7" s="1"/>
  <c r="D8" i="7"/>
  <c r="E8" i="7" s="1"/>
  <c r="D7" i="7"/>
  <c r="E7" i="7" s="1"/>
  <c r="I22" i="7"/>
  <c r="I11" i="7" l="1"/>
  <c r="I16" i="7"/>
  <c r="F8" i="7"/>
  <c r="F23" i="7"/>
  <c r="I9" i="7"/>
  <c r="F13" i="7"/>
  <c r="F14" i="7"/>
  <c r="I12" i="7"/>
  <c r="F17" i="7"/>
  <c r="F9" i="7"/>
  <c r="F22" i="7"/>
  <c r="H18" i="7"/>
  <c r="F7" i="7"/>
  <c r="E20" i="7"/>
  <c r="H13" i="7"/>
  <c r="I8" i="7"/>
  <c r="I17" i="7"/>
  <c r="E16" i="7"/>
  <c r="F21" i="7"/>
  <c r="F12" i="7"/>
  <c r="I19" i="7"/>
  <c r="H10" i="7"/>
  <c r="E15" i="7"/>
  <c r="H7" i="7"/>
  <c r="I23" i="7"/>
  <c r="H15" i="7"/>
  <c r="F19" i="7"/>
  <c r="F10" i="7"/>
  <c r="H14" i="7"/>
  <c r="I21" i="7"/>
  <c r="E11" i="7"/>
  <c r="H20" i="7"/>
</calcChain>
</file>

<file path=xl/sharedStrings.xml><?xml version="1.0" encoding="utf-8"?>
<sst xmlns="http://schemas.openxmlformats.org/spreadsheetml/2006/main" count="107" uniqueCount="80">
  <si>
    <t>Percentile</t>
  </si>
  <si>
    <t>Low Average</t>
  </si>
  <si>
    <t>Average</t>
  </si>
  <si>
    <t>High Average</t>
  </si>
  <si>
    <t>Superior</t>
  </si>
  <si>
    <t>Very Superior</t>
  </si>
  <si>
    <t>Mildly Impaired</t>
  </si>
  <si>
    <t>2%-8.99%</t>
  </si>
  <si>
    <t>9%-24.99%</t>
  </si>
  <si>
    <t>25%-74.99%</t>
  </si>
  <si>
    <t>75%-90.99%</t>
  </si>
  <si>
    <t>91%-97.99%</t>
  </si>
  <si>
    <t>Descriptor:</t>
  </si>
  <si>
    <t>Percentile Range:</t>
  </si>
  <si>
    <t>98%&lt;</t>
  </si>
  <si>
    <t>Moderately Impaired</t>
  </si>
  <si>
    <t>Severly Impaired</t>
  </si>
  <si>
    <t>&lt;1%</t>
  </si>
  <si>
    <t>1%-1.99%</t>
  </si>
  <si>
    <r>
      <rPr>
        <b/>
        <i/>
        <sz val="14"/>
        <color indexed="56"/>
        <rFont val="Calibri"/>
        <family val="2"/>
      </rPr>
      <t>Z</t>
    </r>
    <r>
      <rPr>
        <b/>
        <sz val="14"/>
        <color indexed="56"/>
        <rFont val="Calibri"/>
        <family val="2"/>
      </rPr>
      <t xml:space="preserve"> Score</t>
    </r>
  </si>
  <si>
    <t>( ) Corresponds to question numbers in UDS Form C2</t>
  </si>
  <si>
    <t>* Higher scores indicate lower percentile</t>
  </si>
  <si>
    <t>cognitive_test</t>
  </si>
  <si>
    <t>estimate_intercept</t>
  </si>
  <si>
    <t>estimate_female</t>
  </si>
  <si>
    <t>estimate_agecenter77</t>
  </si>
  <si>
    <t>estimate_educenter16</t>
  </si>
  <si>
    <t>estimate_black_race</t>
  </si>
  <si>
    <t>estimate_sigma</t>
  </si>
  <si>
    <t>mocascore</t>
  </si>
  <si>
    <t>verbatimi</t>
  </si>
  <si>
    <t>paraphrasei</t>
  </si>
  <si>
    <t>verbatimd</t>
  </si>
  <si>
    <t>paraphrased</t>
  </si>
  <si>
    <t>bensonscorei</t>
  </si>
  <si>
    <t>bensonscored</t>
  </si>
  <si>
    <t>numspancorf</t>
  </si>
  <si>
    <t>numspancorb</t>
  </si>
  <si>
    <t>minttotal</t>
  </si>
  <si>
    <t>fwords60sec</t>
  </si>
  <si>
    <t>lwords60sec</t>
  </si>
  <si>
    <t>flword</t>
  </si>
  <si>
    <t>animals60sec</t>
  </si>
  <si>
    <t>vegetables60sec</t>
  </si>
  <si>
    <t>tr_a1</t>
  </si>
  <si>
    <t>tr_b1</t>
  </si>
  <si>
    <r>
      <t xml:space="preserve">Enter the z-score cutoff to define an impairment:
</t>
    </r>
    <r>
      <rPr>
        <b/>
        <sz val="11"/>
        <color theme="1"/>
        <rFont val="Calibri"/>
        <family val="2"/>
        <scheme val="minor"/>
      </rPr>
      <t>(a negative value, common choices: -1, -1.5)</t>
    </r>
  </si>
  <si>
    <t>UDSNB 3.0 Form C2</t>
  </si>
  <si>
    <t xml:space="preserve">R package eas </t>
  </si>
  <si>
    <t>See also</t>
  </si>
  <si>
    <t>Author</t>
  </si>
  <si>
    <t>Jiyue Qin(following the work of Steven Shirk and Hiroko Dodge)</t>
  </si>
  <si>
    <t>Update Date</t>
  </si>
  <si>
    <t>Einstein Aging Study(EAS)</t>
  </si>
  <si>
    <t>Age (years)</t>
  </si>
  <si>
    <t>Education (years)</t>
  </si>
  <si>
    <t>Race (non-Hispanic Black = 1; non-Hispanic White = 0)</t>
  </si>
  <si>
    <t>MoCA, total score (1f)</t>
  </si>
  <si>
    <t>Craft Story 21 recall immed. verbatim, total units (3a)</t>
  </si>
  <si>
    <t>Craft Story 21 recall immed. paraphrase, total units (3b)</t>
  </si>
  <si>
    <t>Craft Story 21 recall delayed verbatim, total units (9a)</t>
  </si>
  <si>
    <t>Craft Story 21 recall delayed paraphrase, total units (9b)</t>
  </si>
  <si>
    <t>Benson complex figure copy, total score (4a)</t>
  </si>
  <si>
    <t>Benson complex figure recall, total score (10a)</t>
  </si>
  <si>
    <t>Number span test forward, total correct trials (5a)</t>
  </si>
  <si>
    <t>Number span test backward, total correct trials (6a)</t>
  </si>
  <si>
    <t>MINT, total score (11a)</t>
  </si>
  <si>
    <t>F-words, total in 60s (12a)</t>
  </si>
  <si>
    <t>L-words, total in 60s (12d)</t>
  </si>
  <si>
    <t>Total F- and L-words (12g)</t>
  </si>
  <si>
    <t>Animals, total in 60s (7a)</t>
  </si>
  <si>
    <t>Vegetables, total in 60s (7b)</t>
  </si>
  <si>
    <t>Using EAS Norms</t>
  </si>
  <si>
    <t>Using NACC Norms</t>
  </si>
  <si>
    <t xml:space="preserve">Enter Raw Score
</t>
  </si>
  <si>
    <t>Adjusting for Sex, Age, Education, Race 
(among non-Hispanic White and non-Hispanic Black)</t>
  </si>
  <si>
    <t>Sex (Female=1; Male=0)</t>
  </si>
  <si>
    <t>Impairment</t>
  </si>
  <si>
    <t>Trail Making Test part A, time (s) (8a)*</t>
  </si>
  <si>
    <t>Trail Making Test part B, time (s) (8b)*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</si>
</sst>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2"/>
      <color indexed="62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indexed="56"/>
      <name val="Calibri"/>
      <family val="2"/>
      <scheme val="minor"/>
    </font>
    <font>
      <b/>
      <i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5" fillId="3" borderId="2" applyNumberFormat="0" applyAlignment="0" applyProtection="0"/>
    <xf numFmtId="0" fontId="6" fillId="0" borderId="3" applyNumberFormat="0" applyFill="0" applyAlignment="0" applyProtection="0"/>
    <xf numFmtId="0" fontId="7" fillId="13" borderId="2" applyNumberFormat="0" applyAlignment="0" applyProtection="0"/>
    <xf numFmtId="0" fontId="14" fillId="14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/>
    <xf numFmtId="0" fontId="8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horizontal="right"/>
    </xf>
    <xf numFmtId="0" fontId="9" fillId="11" borderId="1" xfId="0" applyFont="1" applyFill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9" fillId="10" borderId="1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/>
    </xf>
    <xf numFmtId="0" fontId="9" fillId="11" borderId="0" xfId="0" applyFont="1" applyFill="1" applyAlignment="1" applyProtection="1">
      <alignment horizontal="center"/>
    </xf>
    <xf numFmtId="0" fontId="9" fillId="9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9" fillId="10" borderId="0" xfId="0" applyFont="1" applyFill="1" applyAlignment="1" applyProtection="1">
      <alignment horizontal="center"/>
    </xf>
    <xf numFmtId="0" fontId="9" fillId="6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center"/>
    </xf>
    <xf numFmtId="0" fontId="9" fillId="7" borderId="0" xfId="0" applyFont="1" applyFill="1" applyAlignment="1" applyProtection="1">
      <alignment horizontal="center"/>
    </xf>
    <xf numFmtId="0" fontId="9" fillId="8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0" xfId="0" applyFont="1" applyProtection="1"/>
    <xf numFmtId="0" fontId="1" fillId="13" borderId="6" xfId="5" applyFont="1" applyBorder="1" applyAlignment="1" applyProtection="1">
      <alignment horizontal="center"/>
      <protection locked="0"/>
    </xf>
    <xf numFmtId="0" fontId="1" fillId="13" borderId="7" xfId="5" applyFont="1" applyBorder="1" applyAlignment="1" applyProtection="1">
      <alignment horizontal="center"/>
      <protection locked="0"/>
    </xf>
    <xf numFmtId="0" fontId="10" fillId="0" borderId="9" xfId="4" applyFont="1" applyBorder="1" applyAlignment="1" applyProtection="1">
      <alignment horizontal="center"/>
    </xf>
    <xf numFmtId="0" fontId="10" fillId="0" borderId="10" xfId="4" applyFont="1" applyBorder="1" applyAlignment="1" applyProtection="1">
      <alignment horizontal="center"/>
    </xf>
    <xf numFmtId="2" fontId="2" fillId="3" borderId="5" xfId="3" applyNumberFormat="1" applyFont="1" applyBorder="1" applyAlignment="1" applyProtection="1">
      <alignment horizontal="center"/>
    </xf>
    <xf numFmtId="164" fontId="2" fillId="3" borderId="11" xfId="3" applyNumberFormat="1" applyFont="1" applyBorder="1" applyAlignment="1" applyProtection="1">
      <alignment horizontal="center"/>
    </xf>
    <xf numFmtId="1" fontId="2" fillId="3" borderId="5" xfId="3" applyNumberFormat="1" applyFont="1" applyBorder="1" applyAlignment="1" applyProtection="1">
      <alignment horizontal="center"/>
    </xf>
    <xf numFmtId="0" fontId="10" fillId="0" borderId="12" xfId="4" applyFont="1" applyBorder="1" applyAlignment="1" applyProtection="1">
      <alignment horizontal="center"/>
    </xf>
    <xf numFmtId="2" fontId="2" fillId="3" borderId="4" xfId="3" applyNumberFormat="1" applyFont="1" applyBorder="1" applyAlignment="1" applyProtection="1">
      <alignment horizontal="center"/>
    </xf>
    <xf numFmtId="164" fontId="2" fillId="3" borderId="13" xfId="3" applyNumberFormat="1" applyFont="1" applyBorder="1" applyAlignment="1" applyProtection="1">
      <alignment horizontal="center"/>
    </xf>
    <xf numFmtId="0" fontId="17" fillId="0" borderId="0" xfId="7" applyProtection="1"/>
    <xf numFmtId="0" fontId="14" fillId="14" borderId="0" xfId="6" applyProtection="1"/>
    <xf numFmtId="14" fontId="0" fillId="0" borderId="0" xfId="0" applyNumberFormat="1" applyAlignment="1" applyProtection="1">
      <alignment horizontal="left"/>
    </xf>
    <xf numFmtId="0" fontId="6" fillId="0" borderId="8" xfId="4" applyBorder="1" applyAlignment="1" applyProtection="1">
      <alignment horizontal="center" vertical="top" wrapText="1"/>
    </xf>
    <xf numFmtId="0" fontId="16" fillId="13" borderId="16" xfId="5" applyFont="1" applyBorder="1" applyAlignment="1" applyProtection="1">
      <alignment horizontal="center" vertical="center"/>
      <protection locked="0"/>
    </xf>
    <xf numFmtId="0" fontId="1" fillId="13" borderId="11" xfId="5" applyFont="1" applyBorder="1" applyAlignment="1" applyProtection="1">
      <alignment horizontal="center"/>
      <protection locked="0"/>
    </xf>
    <xf numFmtId="0" fontId="1" fillId="13" borderId="13" xfId="5" applyFont="1" applyBorder="1" applyAlignment="1" applyProtection="1">
      <alignment horizontal="center"/>
      <protection locked="0"/>
    </xf>
    <xf numFmtId="164" fontId="2" fillId="3" borderId="20" xfId="3" applyNumberFormat="1" applyFont="1" applyBorder="1" applyAlignment="1" applyProtection="1">
      <alignment horizontal="center"/>
    </xf>
    <xf numFmtId="164" fontId="2" fillId="3" borderId="5" xfId="3" applyNumberFormat="1" applyFont="1" applyBorder="1" applyAlignment="1" applyProtection="1">
      <alignment horizontal="center"/>
    </xf>
    <xf numFmtId="164" fontId="2" fillId="3" borderId="4" xfId="3" applyNumberFormat="1" applyFont="1" applyBorder="1" applyAlignment="1" applyProtection="1">
      <alignment horizontal="center"/>
    </xf>
    <xf numFmtId="0" fontId="1" fillId="13" borderId="24" xfId="5" applyFont="1" applyBorder="1" applyAlignment="1" applyProtection="1">
      <alignment horizontal="center"/>
      <protection locked="0"/>
    </xf>
    <xf numFmtId="0" fontId="1" fillId="13" borderId="21" xfId="5" applyFont="1" applyBorder="1" applyAlignment="1" applyProtection="1">
      <alignment horizontal="center"/>
      <protection locked="0"/>
    </xf>
    <xf numFmtId="0" fontId="0" fillId="0" borderId="0" xfId="0" applyProtection="1"/>
    <xf numFmtId="0" fontId="9" fillId="2" borderId="7" xfId="1" applyFont="1" applyBorder="1" applyAlignment="1" applyProtection="1">
      <alignment wrapText="1"/>
    </xf>
    <xf numFmtId="0" fontId="9" fillId="2" borderId="24" xfId="1" applyFont="1" applyBorder="1" applyAlignment="1" applyProtection="1">
      <alignment wrapText="1"/>
    </xf>
    <xf numFmtId="0" fontId="9" fillId="2" borderId="11" xfId="1" applyFont="1" applyBorder="1" applyAlignment="1" applyProtection="1">
      <alignment wrapText="1"/>
    </xf>
    <xf numFmtId="0" fontId="9" fillId="2" borderId="29" xfId="1" applyFont="1" applyBorder="1" applyAlignment="1" applyProtection="1">
      <alignment wrapText="1"/>
    </xf>
    <xf numFmtId="0" fontId="9" fillId="2" borderId="8" xfId="1" applyFont="1" applyBorder="1" applyProtection="1"/>
    <xf numFmtId="0" fontId="9" fillId="2" borderId="22" xfId="1" applyFont="1" applyBorder="1" applyProtection="1"/>
    <xf numFmtId="0" fontId="8" fillId="0" borderId="0" xfId="0" applyFont="1" applyProtection="1"/>
    <xf numFmtId="0" fontId="9" fillId="2" borderId="7" xfId="1" applyFont="1" applyBorder="1" applyProtection="1"/>
    <xf numFmtId="0" fontId="9" fillId="2" borderId="24" xfId="1" applyFont="1" applyBorder="1" applyProtection="1"/>
    <xf numFmtId="0" fontId="9" fillId="12" borderId="9" xfId="2" applyFont="1" applyBorder="1" applyProtection="1"/>
    <xf numFmtId="0" fontId="9" fillId="12" borderId="21" xfId="2" applyFont="1" applyBorder="1" applyProtection="1"/>
    <xf numFmtId="0" fontId="9" fillId="2" borderId="26" xfId="1" applyFont="1" applyBorder="1" applyAlignment="1" applyProtection="1">
      <alignment wrapText="1"/>
    </xf>
    <xf numFmtId="0" fontId="9" fillId="2" borderId="25" xfId="1" applyFont="1" applyBorder="1" applyAlignment="1" applyProtection="1">
      <alignment wrapText="1"/>
    </xf>
    <xf numFmtId="0" fontId="9" fillId="2" borderId="27" xfId="1" applyFont="1" applyBorder="1" applyAlignment="1" applyProtection="1">
      <alignment wrapText="1"/>
    </xf>
    <xf numFmtId="0" fontId="9" fillId="2" borderId="28" xfId="1" applyFont="1" applyBorder="1" applyAlignment="1" applyProtection="1">
      <alignment wrapText="1"/>
    </xf>
    <xf numFmtId="0" fontId="10" fillId="0" borderId="17" xfId="4" applyFont="1" applyBorder="1" applyAlignment="1" applyProtection="1">
      <alignment horizontal="center" vertical="center" wrapText="1"/>
    </xf>
    <xf numFmtId="0" fontId="10" fillId="0" borderId="18" xfId="4" applyFont="1" applyBorder="1" applyAlignment="1" applyProtection="1">
      <alignment horizontal="center" vertical="center" wrapText="1"/>
    </xf>
    <xf numFmtId="0" fontId="10" fillId="0" borderId="19" xfId="4" applyFont="1" applyBorder="1" applyAlignment="1" applyProtection="1">
      <alignment horizontal="center" vertical="center" wrapText="1"/>
    </xf>
    <xf numFmtId="0" fontId="10" fillId="0" borderId="14" xfId="4" applyFont="1" applyBorder="1" applyAlignment="1" applyProtection="1">
      <alignment horizontal="center" vertical="center" wrapText="1"/>
    </xf>
    <xf numFmtId="0" fontId="10" fillId="0" borderId="0" xfId="4" applyFont="1" applyBorder="1" applyAlignment="1" applyProtection="1">
      <alignment horizontal="center" vertical="center" wrapText="1"/>
    </xf>
    <xf numFmtId="0" fontId="10" fillId="0" borderId="15" xfId="4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3" fillId="0" borderId="15" xfId="0" applyFont="1" applyBorder="1" applyAlignment="1" applyProtection="1">
      <alignment wrapText="1"/>
    </xf>
    <xf numFmtId="0" fontId="9" fillId="12" borderId="6" xfId="2" applyFont="1" applyBorder="1" applyProtection="1"/>
    <xf numFmtId="0" fontId="9" fillId="12" borderId="23" xfId="2" applyFont="1" applyBorder="1" applyProtection="1"/>
    <xf numFmtId="0" fontId="9" fillId="12" borderId="7" xfId="2" applyFont="1" applyBorder="1" applyProtection="1"/>
    <xf numFmtId="0" fontId="9" fillId="12" borderId="24" xfId="2" applyFont="1" applyBorder="1" applyProtection="1"/>
  </cellXfs>
  <cellStyles count="8">
    <cellStyle name="40% - Accent1" xfId="1" builtinId="31"/>
    <cellStyle name="40% - Accent2" xfId="2" builtinId="35"/>
    <cellStyle name="Calculation" xfId="3" builtinId="22"/>
    <cellStyle name="Heading 2" xfId="4" builtinId="17"/>
    <cellStyle name="Hyperlink" xfId="7" builtinId="8"/>
    <cellStyle name="Input" xfId="5" builtinId="20"/>
    <cellStyle name="Neutral" xfId="6" builtinId="28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6411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ont>
        <color auto="1"/>
      </font>
      <fill>
        <patternFill>
          <bgColor rgb="FF993300"/>
        </patternFill>
      </fill>
    </dxf>
    <dxf>
      <fill>
        <patternFill>
          <bgColor rgb="FFFCF305"/>
        </patternFill>
      </fill>
    </dxf>
    <dxf>
      <fill>
        <patternFill>
          <bgColor rgb="FFFF6600"/>
        </patternFill>
      </fill>
    </dxf>
    <dxf>
      <font>
        <color theme="1"/>
      </font>
      <fill>
        <patternFill>
          <bgColor rgb="FFDD0806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6411"/>
        </patternFill>
      </fill>
    </dxf>
    <dxf>
      <fill>
        <patternFill>
          <bgColor rgb="FF99CC00"/>
        </patternFill>
      </fill>
    </dxf>
    <dxf>
      <fill>
        <patternFill>
          <bgColor rgb="FFFFCC99"/>
        </patternFill>
      </fill>
    </dxf>
    <dxf>
      <font>
        <color auto="1"/>
      </font>
      <fill>
        <patternFill>
          <bgColor rgb="FF993300"/>
        </patternFill>
      </fill>
    </dxf>
    <dxf>
      <fill>
        <patternFill>
          <bgColor rgb="FFFCF305"/>
        </patternFill>
      </fill>
    </dxf>
    <dxf>
      <fill>
        <patternFill>
          <bgColor rgb="FFFF6600"/>
        </patternFill>
      </fill>
    </dxf>
    <dxf>
      <font>
        <color theme="1"/>
      </font>
      <fill>
        <patternFill>
          <bgColor rgb="FFDD0806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411"/>
      <color rgb="FF99CC00"/>
      <color rgb="FFFCF305"/>
      <color rgb="FFFFFF99"/>
      <color rgb="FFFFCC99"/>
      <color rgb="FFFF6600"/>
      <color rgb="FF993300"/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insteinmed.org/departments/neurology/clinical-research-program/eas/" TargetMode="External"/><Relationship Id="rId2" Type="http://schemas.openxmlformats.org/officeDocument/2006/relationships/hyperlink" Target="https://github.com/JiyueQin/eas" TargetMode="External"/><Relationship Id="rId1" Type="http://schemas.openxmlformats.org/officeDocument/2006/relationships/hyperlink" Target="https://files.alz.washington.edu/documentation/uds3-ivp-c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zoomScale="77" zoomScaleNormal="80" workbookViewId="0">
      <selection activeCell="D3" sqref="D3:I4"/>
    </sheetView>
  </sheetViews>
  <sheetFormatPr defaultRowHeight="14.5" x14ac:dyDescent="0.35"/>
  <cols>
    <col min="1" max="1" width="40.453125" customWidth="1"/>
    <col min="2" max="2" width="24.6328125" style="4" customWidth="1"/>
    <col min="3" max="6" width="24.6328125" style="1" customWidth="1"/>
    <col min="7" max="11" width="24.6328125" customWidth="1"/>
    <col min="12" max="12" width="14.1796875" bestFit="1" customWidth="1"/>
    <col min="13" max="13" width="15.90625" bestFit="1" customWidth="1"/>
  </cols>
  <sheetData>
    <row r="1" spans="1:9" ht="35" customHeight="1" thickBot="1" x14ac:dyDescent="0.5">
      <c r="A1" s="68" t="s">
        <v>46</v>
      </c>
      <c r="B1" s="69"/>
      <c r="C1" s="38">
        <v>-1</v>
      </c>
    </row>
    <row r="2" spans="1:9" ht="18.5" customHeight="1" thickBot="1" x14ac:dyDescent="0.4">
      <c r="B2" s="2"/>
      <c r="C2" s="37" t="s">
        <v>74</v>
      </c>
      <c r="D2" s="2"/>
      <c r="E2" s="2"/>
      <c r="F2" s="2"/>
    </row>
    <row r="3" spans="1:9" ht="18.5" x14ac:dyDescent="0.45">
      <c r="A3" s="70" t="s">
        <v>76</v>
      </c>
      <c r="B3" s="71"/>
      <c r="C3" s="24">
        <v>1</v>
      </c>
      <c r="D3" s="65" t="s">
        <v>75</v>
      </c>
      <c r="E3" s="66"/>
      <c r="F3" s="66"/>
      <c r="G3" s="66"/>
      <c r="H3" s="66"/>
      <c r="I3" s="67"/>
    </row>
    <row r="4" spans="1:9" ht="19" thickBot="1" x14ac:dyDescent="0.5">
      <c r="A4" s="72" t="s">
        <v>54</v>
      </c>
      <c r="B4" s="73"/>
      <c r="C4" s="44">
        <v>76.88</v>
      </c>
      <c r="D4" s="65"/>
      <c r="E4" s="66"/>
      <c r="F4" s="66"/>
      <c r="G4" s="66"/>
      <c r="H4" s="66"/>
      <c r="I4" s="67"/>
    </row>
    <row r="5" spans="1:9" ht="19" thickBot="1" x14ac:dyDescent="0.5">
      <c r="A5" s="72" t="s">
        <v>55</v>
      </c>
      <c r="B5" s="73"/>
      <c r="C5" s="44">
        <v>4</v>
      </c>
      <c r="D5" s="62" t="s">
        <v>72</v>
      </c>
      <c r="E5" s="63"/>
      <c r="F5" s="64"/>
      <c r="G5" s="62" t="s">
        <v>73</v>
      </c>
      <c r="H5" s="63"/>
      <c r="I5" s="64"/>
    </row>
    <row r="6" spans="1:9" ht="19" thickBot="1" x14ac:dyDescent="0.5">
      <c r="A6" s="56" t="s">
        <v>56</v>
      </c>
      <c r="B6" s="57"/>
      <c r="C6" s="45">
        <v>1</v>
      </c>
      <c r="D6" s="31" t="s">
        <v>19</v>
      </c>
      <c r="E6" s="27" t="s">
        <v>77</v>
      </c>
      <c r="F6" s="27" t="s">
        <v>0</v>
      </c>
      <c r="G6" s="26" t="s">
        <v>19</v>
      </c>
      <c r="H6" s="27" t="s">
        <v>77</v>
      </c>
      <c r="I6" s="27" t="s">
        <v>0</v>
      </c>
    </row>
    <row r="7" spans="1:9" ht="19" thickTop="1" x14ac:dyDescent="0.45">
      <c r="A7" s="58" t="s">
        <v>57</v>
      </c>
      <c r="B7" s="59"/>
      <c r="C7" s="39">
        <v>13</v>
      </c>
      <c r="D7" s="41">
        <f>(C7-(Regression_EAS!B2 + (Regression_EAS!C2*($C$3)) + (Regression_EAS!D2*($C$4-77)) + (Regression_EAS!E2*($C$5-16)) + (Regression_EAS!F2*($C$6))))/(Regression_EAS!G2)</f>
        <v>-1.8305332456964241</v>
      </c>
      <c r="E7" s="30" t="str">
        <f>IF((D7)&lt;=($C$1),"impaired","not impaired")</f>
        <v>impaired</v>
      </c>
      <c r="F7" s="28">
        <f t="shared" ref="F7:F23" si="0">NORMSDIST(D7)*100</f>
        <v>3.3585120080300097</v>
      </c>
      <c r="G7" s="29">
        <f>(C7-(Regression_NACC!B2 + (Regression_NACC!C2*($C$3)) + (Regression_NACC!D2*($C$4-77)) + (Regression_NACC!E2*($C$5-16)) + (Regression_NACC!F2*($C$6))))/(Regression_NACC!G2)</f>
        <v>-2.8245352580707195</v>
      </c>
      <c r="H7" s="30" t="str">
        <f>IF((G7)&lt;=($C$1),"impaired","not impaired")</f>
        <v>impaired</v>
      </c>
      <c r="I7" s="28">
        <f t="shared" ref="I7:I23" si="1">NORMSDIST(G7)*100</f>
        <v>0.23674619250408632</v>
      </c>
    </row>
    <row r="8" spans="1:9" ht="18.5" x14ac:dyDescent="0.45">
      <c r="A8" s="47" t="s">
        <v>58</v>
      </c>
      <c r="B8" s="48"/>
      <c r="C8" s="25">
        <v>23</v>
      </c>
      <c r="D8" s="42">
        <f>(C8-(Regression_EAS!B3 + (Regression_EAS!C3*($C$3)) + (Regression_EAS!D3*($C$4-77)) + (Regression_EAS!E3*($C$5-16)) + (Regression_EAS!F3*($C$6))))/(Regression_EAS!G3)</f>
        <v>1.333479509619113</v>
      </c>
      <c r="E8" s="30" t="str">
        <f t="shared" ref="E8:E23" si="2">IF((D8)&lt;=($C$1),"impaired","not impaired")</f>
        <v>not impaired</v>
      </c>
      <c r="F8" s="28">
        <f t="shared" si="0"/>
        <v>90.881275232142087</v>
      </c>
      <c r="G8" s="29">
        <f>(C8-(Regression_NACC!B3 + (Regression_NACC!C3*($C$3)) + (Regression_NACC!D3*($C$4-77)) + (Regression_NACC!E3*($C$5-16)) + (Regression_NACC!F3*($C$6))))/(Regression_NACC!G3)</f>
        <v>1.1326800414697431</v>
      </c>
      <c r="H8" s="30" t="str">
        <f t="shared" ref="H8:H23" si="3">IF((G8)&lt;=($C$1),"impaired","not impaired")</f>
        <v>not impaired</v>
      </c>
      <c r="I8" s="28">
        <f t="shared" si="1"/>
        <v>87.132567896353237</v>
      </c>
    </row>
    <row r="9" spans="1:9" ht="18.5" x14ac:dyDescent="0.45">
      <c r="A9" s="47" t="s">
        <v>59</v>
      </c>
      <c r="B9" s="48"/>
      <c r="C9" s="25">
        <v>12</v>
      </c>
      <c r="D9" s="42">
        <f>(C9-(Regression_EAS!B4 + (Regression_EAS!C4*($C$3)) + (Regression_EAS!D4*($C$4-77)) + (Regression_EAS!E4*($C$5-16)) + (Regression_EAS!F4*($C$6))))/(Regression_EAS!G4)</f>
        <v>-2.2021226107223663E-3</v>
      </c>
      <c r="E9" s="30" t="str">
        <f t="shared" si="2"/>
        <v>not impaired</v>
      </c>
      <c r="F9" s="28">
        <f t="shared" si="0"/>
        <v>49.912148089399516</v>
      </c>
      <c r="G9" s="29">
        <f>(C9-(Regression_NACC!B4 + (Regression_NACC!C4*($C$3)) + (Regression_NACC!D4*($C$4-77)) + (Regression_NACC!E4*($C$5-16)) + (Regression_NACC!F4*($C$6))))/(Regression_NACC!G4)</f>
        <v>2.7763595644694637E-2</v>
      </c>
      <c r="H9" s="30" t="str">
        <f t="shared" si="3"/>
        <v>not impaired</v>
      </c>
      <c r="I9" s="28">
        <f t="shared" si="1"/>
        <v>51.107464938524537</v>
      </c>
    </row>
    <row r="10" spans="1:9" ht="18.5" x14ac:dyDescent="0.45">
      <c r="A10" s="60" t="s">
        <v>60</v>
      </c>
      <c r="B10" s="61"/>
      <c r="C10" s="25">
        <v>1</v>
      </c>
      <c r="D10" s="42">
        <f>(C10-(Regression_EAS!B5 + (Regression_EAS!C5*($C$3)) + (Regression_EAS!D5*($C$4-77)) + (Regression_EAS!E5*($C$5-16)) + (Regression_EAS!F5*($C$6))))/(Regression_EAS!G5)</f>
        <v>-1.4264282913189086</v>
      </c>
      <c r="E10" s="30" t="str">
        <f t="shared" si="2"/>
        <v>impaired</v>
      </c>
      <c r="F10" s="28">
        <f t="shared" si="0"/>
        <v>7.6872376075224809</v>
      </c>
      <c r="G10" s="29">
        <f>(C10-(Regression_NACC!B5 + (Regression_NACC!C5*($C$3)) + (Regression_NACC!D5*($C$4-77)) + (Regression_NACC!E5*($C$5-16)) + (Regression_NACC!F5*($C$6))))/(Regression_NACC!G5)</f>
        <v>-1.7797386832961428</v>
      </c>
      <c r="H10" s="30" t="str">
        <f t="shared" si="3"/>
        <v>impaired</v>
      </c>
      <c r="I10" s="28">
        <f t="shared" si="1"/>
        <v>3.7559368286826733</v>
      </c>
    </row>
    <row r="11" spans="1:9" ht="18.5" x14ac:dyDescent="0.45">
      <c r="A11" s="47" t="s">
        <v>61</v>
      </c>
      <c r="B11" s="48"/>
      <c r="C11" s="25">
        <v>0</v>
      </c>
      <c r="D11" s="42">
        <f>(C11-(Regression_EAS!B6 + (Regression_EAS!C6*($C$3)) + (Regression_EAS!D6*($C$4-77)) + (Regression_EAS!E6*($C$5-16)) + (Regression_EAS!F6*($C$6))))/(Regression_EAS!G6)</f>
        <v>-2.2426765152441583</v>
      </c>
      <c r="E11" s="30" t="str">
        <f t="shared" si="2"/>
        <v>impaired</v>
      </c>
      <c r="F11" s="28">
        <f t="shared" si="0"/>
        <v>1.245884106479282</v>
      </c>
      <c r="G11" s="29">
        <f>(C11-(Regression_NACC!B6 + (Regression_NACC!C6*($C$3)) + (Regression_NACC!D6*($C$4-77)) + (Regression_NACC!E6*($C$5-16)) + (Regression_NACC!F6*($C$6))))/(Regression_NACC!G6)</f>
        <v>-2.4265928821062275</v>
      </c>
      <c r="H11" s="30" t="str">
        <f t="shared" si="3"/>
        <v>impaired</v>
      </c>
      <c r="I11" s="28">
        <f t="shared" si="1"/>
        <v>0.76206741878557827</v>
      </c>
    </row>
    <row r="12" spans="1:9" ht="18.5" x14ac:dyDescent="0.45">
      <c r="A12" s="54" t="s">
        <v>62</v>
      </c>
      <c r="B12" s="55"/>
      <c r="C12" s="25">
        <v>2</v>
      </c>
      <c r="D12" s="42">
        <f>(C12-(Regression_EAS!B7 + (Regression_EAS!C7*($C$3)) + (Regression_EAS!D7*($C$4-77)) + (Regression_EAS!E7*($C$5-16)) + (Regression_EAS!F7*($C$6))))/(Regression_EAS!G7)</f>
        <v>-9.5341171926723636</v>
      </c>
      <c r="E12" s="30" t="str">
        <f t="shared" si="2"/>
        <v>impaired</v>
      </c>
      <c r="F12" s="28">
        <f t="shared" si="0"/>
        <v>7.5583105063932817E-20</v>
      </c>
      <c r="G12" s="29">
        <f>(C12-(Regression_NACC!B7 + (Regression_NACC!C7*($C$3)) + (Regression_NACC!D7*($C$4-77)) + (Regression_NACC!E7*($C$5-16)) + (Regression_NACC!F7*($C$6))))/(Regression_NACC!G7)</f>
        <v>-8.4771792935070227</v>
      </c>
      <c r="H12" s="30" t="str">
        <f t="shared" si="3"/>
        <v>impaired</v>
      </c>
      <c r="I12" s="28">
        <f t="shared" si="1"/>
        <v>1.1535962678070317E-15</v>
      </c>
    </row>
    <row r="13" spans="1:9" ht="18.5" x14ac:dyDescent="0.45">
      <c r="A13" s="47" t="s">
        <v>63</v>
      </c>
      <c r="B13" s="48"/>
      <c r="C13" s="25">
        <v>11</v>
      </c>
      <c r="D13" s="42">
        <f>(C13-(Regression_EAS!B8 + (Regression_EAS!C8*($C$3)) + (Regression_EAS!D8*($C$4-77)) + (Regression_EAS!E8*($C$5-16)) + (Regression_EAS!F8*($C$6))))/(Regression_EAS!G8)</f>
        <v>1.1762901597176525</v>
      </c>
      <c r="E13" s="30" t="str">
        <f t="shared" si="2"/>
        <v>not impaired</v>
      </c>
      <c r="F13" s="28">
        <f t="shared" si="0"/>
        <v>88.026052668040535</v>
      </c>
      <c r="G13" s="29">
        <f>(C13-(Regression_NACC!B8 + (Regression_NACC!C8*($C$3)) + (Regression_NACC!D8*($C$4-77)) + (Regression_NACC!E8*($C$5-16)) + (Regression_NACC!F8*($C$6))))/(Regression_NACC!G8)</f>
        <v>0.97680968326009787</v>
      </c>
      <c r="H13" s="30" t="str">
        <f t="shared" si="3"/>
        <v>not impaired</v>
      </c>
      <c r="I13" s="28">
        <f t="shared" si="1"/>
        <v>83.566830937016078</v>
      </c>
    </row>
    <row r="14" spans="1:9" ht="18.5" x14ac:dyDescent="0.45">
      <c r="A14" s="54" t="s">
        <v>64</v>
      </c>
      <c r="B14" s="55"/>
      <c r="C14" s="25">
        <v>1</v>
      </c>
      <c r="D14" s="42">
        <f>(C14-(Regression_EAS!B9 + (Regression_EAS!C9*($C$3)) + (Regression_EAS!D9*($C$4-77)) + (Regression_EAS!E9*($C$5-16)) + (Regression_EAS!F9*($C$6))))/(Regression_EAS!G9)</f>
        <v>-2.3334483977995326</v>
      </c>
      <c r="E14" s="30" t="str">
        <f t="shared" si="2"/>
        <v>impaired</v>
      </c>
      <c r="F14" s="28">
        <f t="shared" si="0"/>
        <v>0.98123118259800646</v>
      </c>
      <c r="G14" s="29">
        <f>(C14-(Regression_NACC!B9 + (Regression_NACC!C9*($C$3)) + (Regression_NACC!D9*($C$4-77)) + (Regression_NACC!E9*($C$5-16)) + (Regression_NACC!F9*($C$6))))/(Regression_NACC!G9)</f>
        <v>-2.2945864584803677</v>
      </c>
      <c r="H14" s="30" t="str">
        <f t="shared" si="3"/>
        <v>impaired</v>
      </c>
      <c r="I14" s="28">
        <f t="shared" si="1"/>
        <v>1.0878417524318209</v>
      </c>
    </row>
    <row r="15" spans="1:9" ht="18.5" x14ac:dyDescent="0.45">
      <c r="A15" s="47" t="s">
        <v>65</v>
      </c>
      <c r="B15" s="48"/>
      <c r="C15" s="25">
        <v>11</v>
      </c>
      <c r="D15" s="42">
        <f>(C15-(Regression_EAS!B10 + (Regression_EAS!C10*($C$3)) + (Regression_EAS!D10*($C$4-77)) + (Regression_EAS!E10*($C$5-16)) + (Regression_EAS!F10*($C$6))))/(Regression_EAS!G10)</f>
        <v>3.6937810112603775</v>
      </c>
      <c r="E15" s="30" t="str">
        <f t="shared" si="2"/>
        <v>not impaired</v>
      </c>
      <c r="F15" s="28">
        <f t="shared" si="0"/>
        <v>99.988952795252033</v>
      </c>
      <c r="G15" s="29">
        <f>(C15-(Regression_NACC!B10 + (Regression_NACC!C10*($C$3)) + (Regression_NACC!D10*($C$4-77)) + (Regression_NACC!E10*($C$5-16)) + (Regression_NACC!F10*($C$6))))/(Regression_NACC!G10)</f>
        <v>3.0731711827494981</v>
      </c>
      <c r="H15" s="30" t="str">
        <f t="shared" si="3"/>
        <v>not impaired</v>
      </c>
      <c r="I15" s="28">
        <f t="shared" si="1"/>
        <v>99.894101522464226</v>
      </c>
    </row>
    <row r="16" spans="1:9" ht="18.5" x14ac:dyDescent="0.45">
      <c r="A16" s="47" t="s">
        <v>66</v>
      </c>
      <c r="B16" s="48"/>
      <c r="C16" s="25">
        <v>32</v>
      </c>
      <c r="D16" s="42">
        <f>(C16-(Regression_EAS!B11 + (Regression_EAS!C11*($C$3)) + (Regression_EAS!D11*($C$4-77)) + (Regression_EAS!E11*($C$5-16)) + (Regression_EAS!F11*($C$6))))/(Regression_EAS!G11)</f>
        <v>2.1884552206228243</v>
      </c>
      <c r="E16" s="30" t="str">
        <f t="shared" si="2"/>
        <v>not impaired</v>
      </c>
      <c r="F16" s="28">
        <f t="shared" si="0"/>
        <v>98.568177016353204</v>
      </c>
      <c r="G16" s="29">
        <f>(C16-(Regression_NACC!B11 + (Regression_NACC!C11*($C$3)) + (Regression_NACC!D11*($C$4-77)) + (Regression_NACC!E11*($C$5-16)) + (Regression_NACC!F11*($C$6))))/(Regression_NACC!G11)</f>
        <v>2.7992107097304366</v>
      </c>
      <c r="H16" s="30" t="str">
        <f t="shared" si="3"/>
        <v>not impaired</v>
      </c>
      <c r="I16" s="28">
        <f t="shared" si="1"/>
        <v>99.743861517259418</v>
      </c>
    </row>
    <row r="17" spans="1:9" ht="18.5" x14ac:dyDescent="0.45">
      <c r="A17" s="47" t="s">
        <v>67</v>
      </c>
      <c r="B17" s="48"/>
      <c r="C17" s="25">
        <v>16</v>
      </c>
      <c r="D17" s="42">
        <f>(C17-(Regression_EAS!B12 + (Regression_EAS!C12*($C$3)) + (Regression_EAS!D12*($C$4-77)) + (Regression_EAS!E12*($C$5-16)) + (Regression_EAS!F12*($C$6))))/(Regression_EAS!G12)</f>
        <v>1.4448039793767251</v>
      </c>
      <c r="E17" s="30" t="str">
        <f t="shared" si="2"/>
        <v>not impaired</v>
      </c>
      <c r="F17" s="28">
        <f t="shared" si="0"/>
        <v>92.574352348807537</v>
      </c>
      <c r="G17" s="29">
        <f>(C17-(Regression_NACC!B12 + (Regression_NACC!C12*($C$3)) + (Regression_NACC!D12*($C$4-77)) + (Regression_NACC!E12*($C$5-16)) + (Regression_NACC!F12*($C$6))))/(Regression_NACC!G12)</f>
        <v>1.6372228514883946</v>
      </c>
      <c r="H17" s="30" t="str">
        <f t="shared" si="3"/>
        <v>not impaired</v>
      </c>
      <c r="I17" s="28">
        <f t="shared" si="1"/>
        <v>94.920804301727486</v>
      </c>
    </row>
    <row r="18" spans="1:9" ht="18.5" x14ac:dyDescent="0.45">
      <c r="A18" s="47" t="s">
        <v>68</v>
      </c>
      <c r="B18" s="48"/>
      <c r="C18" s="25">
        <v>20</v>
      </c>
      <c r="D18" s="42">
        <f>(C18-(Regression_EAS!B13 + (Regression_EAS!C13*($C$3)) + (Regression_EAS!D13*($C$4-77)) + (Regression_EAS!E13*($C$5-16)) + (Regression_EAS!F13*($C$6))))/(Regression_EAS!G13)</f>
        <v>2.9991771530753075</v>
      </c>
      <c r="E18" s="30" t="str">
        <f t="shared" si="2"/>
        <v>not impaired</v>
      </c>
      <c r="F18" s="28">
        <f t="shared" si="0"/>
        <v>99.864645073118538</v>
      </c>
      <c r="G18" s="29">
        <f>(C18-(Regression_NACC!B13 + (Regression_NACC!C13*($C$3)) + (Regression_NACC!D13*($C$4-77)) + (Regression_NACC!E13*($C$5-16)) + (Regression_NACC!F13*($C$6))))/(Regression_NACC!G13)</f>
        <v>2.9503473093149486</v>
      </c>
      <c r="H18" s="30" t="str">
        <f t="shared" si="3"/>
        <v>not impaired</v>
      </c>
      <c r="I18" s="28">
        <f t="shared" si="1"/>
        <v>99.841291552502881</v>
      </c>
    </row>
    <row r="19" spans="1:9" ht="18.5" x14ac:dyDescent="0.45">
      <c r="A19" s="47" t="s">
        <v>69</v>
      </c>
      <c r="B19" s="48"/>
      <c r="C19" s="25">
        <v>42</v>
      </c>
      <c r="D19" s="42">
        <f>(C19-(Regression_EAS!B14 + (Regression_EAS!C14*($C$3)) + (Regression_EAS!D14*($C$4-77)) + (Regression_EAS!E14*($C$5-16)) + (Regression_EAS!F14*($C$6))))/(Regression_EAS!G14)</f>
        <v>3.1836427306800048</v>
      </c>
      <c r="E19" s="30" t="str">
        <f t="shared" si="2"/>
        <v>not impaired</v>
      </c>
      <c r="F19" s="28">
        <f t="shared" si="0"/>
        <v>99.927282803533288</v>
      </c>
      <c r="G19" s="29">
        <f>(C19-(Regression_NACC!B14 + (Regression_NACC!C14*($C$3)) + (Regression_NACC!D14*($C$4-77)) + (Regression_NACC!E14*($C$5-16)) + (Regression_NACC!F14*($C$6))))/(Regression_NACC!G14)</f>
        <v>3.1829683893261191</v>
      </c>
      <c r="H19" s="30" t="str">
        <f t="shared" si="3"/>
        <v>not impaired</v>
      </c>
      <c r="I19" s="28">
        <f t="shared" si="1"/>
        <v>99.927113236025406</v>
      </c>
    </row>
    <row r="20" spans="1:9" ht="18.5" x14ac:dyDescent="0.45">
      <c r="A20" s="47" t="s">
        <v>70</v>
      </c>
      <c r="B20" s="48"/>
      <c r="C20" s="25">
        <v>4</v>
      </c>
      <c r="D20" s="42">
        <f>(C20-(Regression_EAS!B15 + (Regression_EAS!C15*($C$3)) + (Regression_EAS!D15*($C$4-77)) + (Regression_EAS!E15*($C$5-16)) + (Regression_EAS!F15*($C$6))))/(Regression_EAS!G15)</f>
        <v>-2.0280111317692429</v>
      </c>
      <c r="E20" s="30" t="str">
        <f t="shared" si="2"/>
        <v>impaired</v>
      </c>
      <c r="F20" s="28">
        <f t="shared" si="0"/>
        <v>2.1279555948215276</v>
      </c>
      <c r="G20" s="29">
        <f>(C20-(Regression_NACC!B15 + (Regression_NACC!C15*($C$3)) + (Regression_NACC!D15*($C$4-77)) + (Regression_NACC!E15*($C$5-16)) + (Regression_NACC!F15*($C$6))))/(Regression_NACC!G15)</f>
        <v>-1.6182601152011065</v>
      </c>
      <c r="H20" s="30" t="str">
        <f t="shared" si="3"/>
        <v>impaired</v>
      </c>
      <c r="I20" s="28">
        <f t="shared" si="1"/>
        <v>5.280327616783711</v>
      </c>
    </row>
    <row r="21" spans="1:9" ht="18.5" x14ac:dyDescent="0.45">
      <c r="A21" s="47" t="s">
        <v>71</v>
      </c>
      <c r="B21" s="48"/>
      <c r="C21" s="25">
        <v>44</v>
      </c>
      <c r="D21" s="42">
        <f>(C21-(Regression_EAS!B16 + (Regression_EAS!C16*($C$3)) + (Regression_EAS!D16*($C$4-77)) + (Regression_EAS!E16*($C$5-16)) + (Regression_EAS!F16*($C$6))))/(Regression_EAS!G16)</f>
        <v>9.6202898458465391</v>
      </c>
      <c r="E21" s="30" t="str">
        <f t="shared" si="2"/>
        <v>not impaired</v>
      </c>
      <c r="F21" s="28">
        <f t="shared" si="0"/>
        <v>100</v>
      </c>
      <c r="G21" s="29">
        <f>(C21-(Regression_NACC!B16 + (Regression_NACC!C16*($C$3)) + (Regression_NACC!D16*($C$4-77)) + (Regression_NACC!E16*($C$5-16)) + (Regression_NACC!F16*($C$6))))/(Regression_NACC!G16)</f>
        <v>8.1844938686494721</v>
      </c>
      <c r="H21" s="30" t="str">
        <f t="shared" si="3"/>
        <v>not impaired</v>
      </c>
      <c r="I21" s="28">
        <f t="shared" si="1"/>
        <v>99.999999999999986</v>
      </c>
    </row>
    <row r="22" spans="1:9" ht="18.5" x14ac:dyDescent="0.45">
      <c r="A22" s="49" t="s">
        <v>78</v>
      </c>
      <c r="B22" s="50"/>
      <c r="C22" s="25">
        <v>146</v>
      </c>
      <c r="D22" s="42">
        <f>-1*(C22-(Regression_EAS!B17 + (Regression_EAS!C17*($C$3)) + (Regression_EAS!D17*($C$4-77)) + (Regression_EAS!E17*($C$5-16)) + (Regression_EAS!F17*($C$6))))/(Regression_EAS!G17)</f>
        <v>-4.4694440156398976</v>
      </c>
      <c r="E22" s="30" t="str">
        <f t="shared" si="2"/>
        <v>impaired</v>
      </c>
      <c r="F22" s="28">
        <f t="shared" si="0"/>
        <v>3.9211590940613791E-4</v>
      </c>
      <c r="G22" s="29">
        <f>-1*(C22-(Regression_NACC!B17 + (Regression_NACC!C17*($C$3)) + (Regression_NACC!D17*($C$4-77)) + (Regression_NACC!E17*($C$5-16)) + (Regression_NACC!F17*($C$6))))/(Regression_NACC!G17)</f>
        <v>-7.3168333809554484</v>
      </c>
      <c r="H22" s="30" t="str">
        <f t="shared" si="3"/>
        <v>impaired</v>
      </c>
      <c r="I22" s="28">
        <f t="shared" si="1"/>
        <v>1.2694538407678893E-11</v>
      </c>
    </row>
    <row r="23" spans="1:9" ht="19" thickBot="1" x14ac:dyDescent="0.5">
      <c r="A23" s="51" t="s">
        <v>79</v>
      </c>
      <c r="B23" s="52"/>
      <c r="C23" s="40">
        <v>59</v>
      </c>
      <c r="D23" s="43">
        <f>-1*(C23-(Regression_EAS!B18 + (Regression_EAS!C18*($C$3)) + (Regression_EAS!D18*($C$4-77)) + (Regression_EAS!E18*($C$5-16)) + (Regression_EAS!F18*($C$6))))/(Regression_EAS!G18)</f>
        <v>2.5678215926458314</v>
      </c>
      <c r="E23" s="30" t="str">
        <f t="shared" si="2"/>
        <v>not impaired</v>
      </c>
      <c r="F23" s="32">
        <f t="shared" si="0"/>
        <v>99.488300939661897</v>
      </c>
      <c r="G23" s="33">
        <f>-1*(C23-(Regression_NACC!B18 + (Regression_NACC!C18*($C$3)) + (Regression_NACC!D18*($C$4-77)) + (Regression_NACC!E18*($C$5-16)) + (Regression_NACC!F18*($C$6))))/(Regression_NACC!G18)</f>
        <v>2.386879333360918</v>
      </c>
      <c r="H23" s="30" t="str">
        <f t="shared" si="3"/>
        <v>not impaired</v>
      </c>
      <c r="I23" s="28">
        <f t="shared" si="1"/>
        <v>99.150396628298367</v>
      </c>
    </row>
    <row r="24" spans="1:9" ht="18.5" x14ac:dyDescent="0.45">
      <c r="A24" s="53" t="s">
        <v>20</v>
      </c>
      <c r="B24" s="53"/>
      <c r="C24" s="34" t="s">
        <v>47</v>
      </c>
      <c r="D24" s="4"/>
      <c r="E24" s="4"/>
      <c r="F24" s="4"/>
    </row>
    <row r="25" spans="1:9" ht="18.5" x14ac:dyDescent="0.45">
      <c r="A25" s="53" t="s">
        <v>21</v>
      </c>
      <c r="B25" s="53"/>
      <c r="C25" s="4"/>
      <c r="D25" s="4"/>
      <c r="E25" s="4"/>
      <c r="F25" s="4"/>
    </row>
    <row r="26" spans="1:9" ht="18.5" x14ac:dyDescent="0.45">
      <c r="B26" s="3"/>
      <c r="C26" s="4"/>
      <c r="D26" s="4"/>
      <c r="E26" s="4"/>
      <c r="F26" s="4"/>
    </row>
    <row r="27" spans="1:9" ht="19" thickBot="1" x14ac:dyDescent="0.5">
      <c r="A27" s="5" t="s">
        <v>12</v>
      </c>
      <c r="B27" s="6" t="s">
        <v>16</v>
      </c>
      <c r="C27" s="7" t="s">
        <v>15</v>
      </c>
      <c r="D27" s="8" t="s">
        <v>6</v>
      </c>
      <c r="E27" s="9" t="s">
        <v>1</v>
      </c>
      <c r="F27" s="10" t="s">
        <v>2</v>
      </c>
      <c r="G27" s="11" t="s">
        <v>3</v>
      </c>
      <c r="H27" s="12" t="s">
        <v>4</v>
      </c>
      <c r="I27" s="13" t="s">
        <v>5</v>
      </c>
    </row>
    <row r="28" spans="1:9" ht="19" thickTop="1" x14ac:dyDescent="0.45">
      <c r="A28" s="5" t="s">
        <v>13</v>
      </c>
      <c r="B28" s="14" t="s">
        <v>17</v>
      </c>
      <c r="C28" s="15" t="s">
        <v>18</v>
      </c>
      <c r="D28" s="16" t="s">
        <v>7</v>
      </c>
      <c r="E28" s="17" t="s">
        <v>8</v>
      </c>
      <c r="F28" s="18" t="s">
        <v>9</v>
      </c>
      <c r="G28" s="19" t="s">
        <v>10</v>
      </c>
      <c r="H28" s="20" t="s">
        <v>11</v>
      </c>
      <c r="I28" s="21" t="s">
        <v>14</v>
      </c>
    </row>
    <row r="29" spans="1:9" ht="15.5" x14ac:dyDescent="0.35">
      <c r="C29" s="4"/>
      <c r="D29" s="22"/>
      <c r="E29" s="22"/>
      <c r="F29" s="22"/>
    </row>
    <row r="30" spans="1:9" x14ac:dyDescent="0.35">
      <c r="C30" s="23"/>
      <c r="D30" s="23"/>
      <c r="E30" s="23"/>
      <c r="F30" s="4"/>
    </row>
    <row r="31" spans="1:9" x14ac:dyDescent="0.35">
      <c r="A31" s="35" t="s">
        <v>49</v>
      </c>
    </row>
    <row r="32" spans="1:9" x14ac:dyDescent="0.35">
      <c r="A32" s="34" t="s">
        <v>53</v>
      </c>
    </row>
    <row r="33" spans="1:2" x14ac:dyDescent="0.35">
      <c r="A33" s="34" t="s">
        <v>48</v>
      </c>
    </row>
    <row r="34" spans="1:2" x14ac:dyDescent="0.35">
      <c r="A34" s="4"/>
    </row>
    <row r="35" spans="1:2" x14ac:dyDescent="0.35">
      <c r="A35" s="35" t="s">
        <v>50</v>
      </c>
    </row>
    <row r="36" spans="1:2" x14ac:dyDescent="0.35">
      <c r="A36" s="46" t="s">
        <v>51</v>
      </c>
      <c r="B36" s="46"/>
    </row>
    <row r="37" spans="1:2" x14ac:dyDescent="0.35">
      <c r="A37" s="4"/>
    </row>
    <row r="38" spans="1:2" x14ac:dyDescent="0.35">
      <c r="A38" s="35" t="s">
        <v>52</v>
      </c>
    </row>
    <row r="39" spans="1:2" x14ac:dyDescent="0.35">
      <c r="A39" s="36">
        <v>44326</v>
      </c>
    </row>
  </sheetData>
  <sheetProtection algorithmName="SHA-512" hashValue="QZEqkSJOIU/jK9Nl0iPQWW9J4w3ysRhymuBoDIv6MOPhX8xBE19drHt5VK5S2xrutcGgLjqTOeAlr7X7ArGPpA==" saltValue="FZj1n5Uff6c1HIqwtIk0EQ==" spinCount="100000" sheet="1" objects="1" scenarios="1"/>
  <mergeCells count="28">
    <mergeCell ref="D5:F5"/>
    <mergeCell ref="G5:I5"/>
    <mergeCell ref="D3:I4"/>
    <mergeCell ref="A1:B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6:B36"/>
    <mergeCell ref="A21:B21"/>
    <mergeCell ref="A22:B22"/>
    <mergeCell ref="A23:B23"/>
    <mergeCell ref="A24:B24"/>
    <mergeCell ref="A25:B25"/>
  </mergeCells>
  <conditionalFormatting sqref="F7:F23">
    <cfRule type="cellIs" dxfId="23" priority="46" operator="between">
      <formula>25</formula>
      <formula>74.99</formula>
    </cfRule>
    <cfRule type="cellIs" dxfId="22" priority="53" operator="lessThan">
      <formula>1</formula>
    </cfRule>
  </conditionalFormatting>
  <conditionalFormatting sqref="F7:F23">
    <cfRule type="cellIs" dxfId="21" priority="52" operator="between">
      <formula>2</formula>
      <formula>8.99</formula>
    </cfRule>
  </conditionalFormatting>
  <conditionalFormatting sqref="F7:F23">
    <cfRule type="cellIs" dxfId="20" priority="49" operator="between">
      <formula>75</formula>
      <formula>90.99</formula>
    </cfRule>
  </conditionalFormatting>
  <conditionalFormatting sqref="F7:F23">
    <cfRule type="cellIs" dxfId="19" priority="41" operator="between">
      <formula>1</formula>
      <formula>1.99</formula>
    </cfRule>
    <cfRule type="cellIs" dxfId="18" priority="42" operator="between">
      <formula>9</formula>
      <formula>24.99</formula>
    </cfRule>
    <cfRule type="cellIs" dxfId="17" priority="44" operator="between">
      <formula>91</formula>
      <formula>97.99</formula>
    </cfRule>
    <cfRule type="cellIs" dxfId="16" priority="45" operator="greaterThan">
      <formula>97.99</formula>
    </cfRule>
  </conditionalFormatting>
  <conditionalFormatting sqref="E7:E23">
    <cfRule type="cellIs" dxfId="15" priority="5" operator="equal">
      <formula>"not impaired"</formula>
    </cfRule>
    <cfRule type="cellIs" dxfId="14" priority="6" operator="equal">
      <formula>"impaired"</formula>
    </cfRule>
    <cfRule type="cellIs" dxfId="13" priority="17" operator="equal">
      <formula>0</formula>
    </cfRule>
    <cfRule type="cellIs" dxfId="12" priority="18" operator="equal">
      <formula>1</formula>
    </cfRule>
  </conditionalFormatting>
  <conditionalFormatting sqref="I7:I23">
    <cfRule type="cellIs" dxfId="11" priority="11" operator="between">
      <formula>25</formula>
      <formula>74.99</formula>
    </cfRule>
    <cfRule type="cellIs" dxfId="10" priority="14" operator="lessThan">
      <formula>1</formula>
    </cfRule>
  </conditionalFormatting>
  <conditionalFormatting sqref="I7:I23">
    <cfRule type="cellIs" dxfId="9" priority="13" operator="between">
      <formula>2</formula>
      <formula>8.99</formula>
    </cfRule>
  </conditionalFormatting>
  <conditionalFormatting sqref="I7:I23">
    <cfRule type="cellIs" dxfId="8" priority="12" operator="between">
      <formula>75</formula>
      <formula>90.99</formula>
    </cfRule>
  </conditionalFormatting>
  <conditionalFormatting sqref="I7:I23">
    <cfRule type="cellIs" dxfId="7" priority="7" operator="between">
      <formula>1</formula>
      <formula>1.99</formula>
    </cfRule>
    <cfRule type="cellIs" dxfId="6" priority="8" operator="between">
      <formula>9</formula>
      <formula>24.99</formula>
    </cfRule>
    <cfRule type="cellIs" dxfId="5" priority="9" operator="between">
      <formula>91</formula>
      <formula>97.99</formula>
    </cfRule>
    <cfRule type="cellIs" dxfId="4" priority="10" operator="greaterThan">
      <formula>97.99</formula>
    </cfRule>
  </conditionalFormatting>
  <conditionalFormatting sqref="H7:H23">
    <cfRule type="cellIs" dxfId="3" priority="1" operator="equal">
      <formula>"not impaired"</formula>
    </cfRule>
    <cfRule type="cellIs" dxfId="2" priority="2" operator="equal">
      <formula>"impaired"</formula>
    </cfRule>
    <cfRule type="cellIs" dxfId="1" priority="3" operator="equal">
      <formula>0</formula>
    </cfRule>
    <cfRule type="cellIs" dxfId="0" priority="4" operator="equal">
      <formula>1</formula>
    </cfRule>
  </conditionalFormatting>
  <dataValidations count="15">
    <dataValidation type="decimal" operator="lessThan" allowBlank="1" showInputMessage="1" showErrorMessage="1" errorTitle="Please Check!" error="The cutoff should be a negative number" sqref="C1" xr:uid="{00000000-0002-0000-0000-000000000000}">
      <formula1>0</formula1>
    </dataValidation>
    <dataValidation type="whole" allowBlank="1" showInputMessage="1" showErrorMessage="1" errorTitle="Please Check!" error="This value can only be 0 or 1." sqref="C3 C6" xr:uid="{00000000-0002-0000-0000-000001000000}">
      <formula1>0</formula1>
      <formula2>1</formula2>
    </dataValidation>
    <dataValidation type="decimal" allowBlank="1" showInputMessage="1" showErrorMessage="1" errorTitle="Please Check!" error="Age should be between 70 and 110." sqref="C4" xr:uid="{00000000-0002-0000-0000-000002000000}">
      <formula1>70</formula1>
      <formula2>110</formula2>
    </dataValidation>
    <dataValidation type="decimal" allowBlank="1" showInputMessage="1" showErrorMessage="1" errorTitle="Please Check!" error="Education(years) can only be between 0 and 40." sqref="C5" xr:uid="{00000000-0002-0000-0000-000003000000}">
      <formula1>0</formula1>
      <formula2>40</formula2>
    </dataValidation>
    <dataValidation type="whole" allowBlank="1" showInputMessage="1" showErrorMessage="1" errorTitle="Please Check!" error="This value should be between 0 and 30." sqref="C7" xr:uid="{00000000-0002-0000-0000-000004000000}">
      <formula1>0</formula1>
      <formula2>30</formula2>
    </dataValidation>
    <dataValidation type="whole" allowBlank="1" showInputMessage="1" showErrorMessage="1" errorTitle="Please Check!" error="This value should be between 0 and 44." sqref="C8 C10" xr:uid="{00000000-0002-0000-0000-000005000000}">
      <formula1>0</formula1>
      <formula2>44</formula2>
    </dataValidation>
    <dataValidation type="whole" allowBlank="1" showInputMessage="1" showErrorMessage="1" errorTitle="Please Check!" error="This value should be between 0 and 25." sqref="C11 C9" xr:uid="{00000000-0002-0000-0000-000006000000}">
      <formula1>0</formula1>
      <formula2>25</formula2>
    </dataValidation>
    <dataValidation type="whole" allowBlank="1" showInputMessage="1" showErrorMessage="1" errorTitle="Please Check!" error="This value should be between 0 and 17." sqref="C12:C13" xr:uid="{00000000-0002-0000-0000-000007000000}">
      <formula1>0</formula1>
      <formula2>17</formula2>
    </dataValidation>
    <dataValidation type="whole" allowBlank="1" showInputMessage="1" showErrorMessage="1" errorTitle="Please Check!" error="This value should be between 0 and 14." sqref="C14:C15" xr:uid="{00000000-0002-0000-0000-000008000000}">
      <formula1>0</formula1>
      <formula2>14</formula2>
    </dataValidation>
    <dataValidation type="whole" allowBlank="1" showInputMessage="1" showErrorMessage="1" errorTitle="Please Check!" error="This value should be between 0 and 32." sqref="C16" xr:uid="{00000000-0002-0000-0000-000009000000}">
      <formula1>0</formula1>
      <formula2>32</formula2>
    </dataValidation>
    <dataValidation type="whole" allowBlank="1" showInputMessage="1" showErrorMessage="1" errorTitle="Please Check!" error="This value should be between 0 and 40." sqref="C17:C18" xr:uid="{00000000-0002-0000-0000-00000A000000}">
      <formula1>0</formula1>
      <formula2>40</formula2>
    </dataValidation>
    <dataValidation type="whole" allowBlank="1" showInputMessage="1" showErrorMessage="1" errorTitle="Please Check!" error="This value should be between 0 and 80." sqref="C19" xr:uid="{00000000-0002-0000-0000-00000B000000}">
      <formula1>0</formula1>
      <formula2>80</formula2>
    </dataValidation>
    <dataValidation type="whole" allowBlank="1" showInputMessage="1" showErrorMessage="1" errorTitle="Please Check!" error="This value should be between 0 and 77." sqref="C20:C21" xr:uid="{00000000-0002-0000-0000-00000C000000}">
      <formula1>0</formula1>
      <formula2>77</formula2>
    </dataValidation>
    <dataValidation type="decimal" allowBlank="1" showInputMessage="1" showErrorMessage="1" errorTitle="Please Check!" error="This value should be between 0 and 150." sqref="C22" xr:uid="{00000000-0002-0000-0000-00000D000000}">
      <formula1>0</formula1>
      <formula2>150</formula2>
    </dataValidation>
    <dataValidation type="decimal" allowBlank="1" showInputMessage="1" showErrorMessage="1" errorTitle="Please Check!" error="This value should be between 0 and 300." sqref="C23" xr:uid="{00000000-0002-0000-0000-00000E000000}">
      <formula1>0</formula1>
      <formula2>300</formula2>
    </dataValidation>
  </dataValidations>
  <hyperlinks>
    <hyperlink ref="C24" r:id="rId1" xr:uid="{00000000-0004-0000-0000-000000000000}"/>
    <hyperlink ref="A33" r:id="rId2" xr:uid="{00000000-0004-0000-0000-000001000000}"/>
    <hyperlink ref="A32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E8" sqref="E8"/>
    </sheetView>
  </sheetViews>
  <sheetFormatPr defaultRowHeight="14.5" x14ac:dyDescent="0.35"/>
  <cols>
    <col min="1" max="1" width="14.36328125" bestFit="1" customWidth="1"/>
    <col min="2" max="2" width="16.54296875" bestFit="1" customWidth="1"/>
    <col min="3" max="3" width="14.81640625" bestFit="1" customWidth="1"/>
    <col min="4" max="4" width="19.36328125" bestFit="1" customWidth="1"/>
    <col min="5" max="5" width="19.6328125" bestFit="1" customWidth="1"/>
    <col min="6" max="6" width="18" bestFit="1" customWidth="1"/>
    <col min="7" max="7" width="13.90625" bestFit="1" customWidth="1"/>
  </cols>
  <sheetData>
    <row r="1" spans="1:7" x14ac:dyDescent="0.3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35">
      <c r="A2" t="s">
        <v>29</v>
      </c>
      <c r="B2">
        <v>24.603873</v>
      </c>
      <c r="C2">
        <v>1.2066948</v>
      </c>
      <c r="D2">
        <v>-2.90458E-2</v>
      </c>
      <c r="E2">
        <v>0.38814179999999998</v>
      </c>
      <c r="F2">
        <v>-2.2743761</v>
      </c>
      <c r="G2">
        <v>3.2132580000000002</v>
      </c>
    </row>
    <row r="3" spans="1:7" x14ac:dyDescent="0.35">
      <c r="A3" t="s">
        <v>30</v>
      </c>
      <c r="B3">
        <v>19.032091999999999</v>
      </c>
      <c r="C3">
        <v>0.6644835</v>
      </c>
      <c r="D3">
        <v>0.1052941</v>
      </c>
      <c r="E3">
        <v>0.335426</v>
      </c>
      <c r="F3">
        <v>-0.92335149999999999</v>
      </c>
      <c r="G3">
        <v>6.1977130000000002</v>
      </c>
    </row>
    <row r="4" spans="1:7" x14ac:dyDescent="0.35">
      <c r="A4" t="s">
        <v>31</v>
      </c>
      <c r="B4">
        <v>15.627717000000001</v>
      </c>
      <c r="C4">
        <v>0.27744920000000001</v>
      </c>
      <c r="D4">
        <v>9.8322499999999993E-2</v>
      </c>
      <c r="E4">
        <v>0.23851269999999999</v>
      </c>
      <c r="F4">
        <v>-1.0225104</v>
      </c>
      <c r="G4">
        <v>3.952868</v>
      </c>
    </row>
    <row r="5" spans="1:7" x14ac:dyDescent="0.35">
      <c r="A5" t="s">
        <v>32</v>
      </c>
      <c r="B5">
        <v>15.863071</v>
      </c>
      <c r="C5">
        <v>0.81571380000000004</v>
      </c>
      <c r="D5">
        <v>0.14853569999999999</v>
      </c>
      <c r="E5">
        <v>0.4519958</v>
      </c>
      <c r="F5">
        <v>-2.1852111999999999</v>
      </c>
      <c r="G5">
        <v>5.6447279999999997</v>
      </c>
    </row>
    <row r="6" spans="1:7" x14ac:dyDescent="0.35">
      <c r="A6" t="s">
        <v>33</v>
      </c>
      <c r="B6">
        <v>14.550864000000001</v>
      </c>
      <c r="C6">
        <v>0.14423069999999999</v>
      </c>
      <c r="D6">
        <v>8.8408600000000004E-2</v>
      </c>
      <c r="E6">
        <v>0.35148990000000002</v>
      </c>
      <c r="F6">
        <v>-1.5538111999999999</v>
      </c>
      <c r="G6">
        <v>3.9741780000000002</v>
      </c>
    </row>
    <row r="7" spans="1:7" x14ac:dyDescent="0.35">
      <c r="A7" t="s">
        <v>34</v>
      </c>
      <c r="B7">
        <v>15.128202999999999</v>
      </c>
      <c r="C7">
        <v>4.5189600000000003E-2</v>
      </c>
      <c r="D7">
        <v>-3.3800400000000001E-2</v>
      </c>
      <c r="E7">
        <v>2.36349E-2</v>
      </c>
      <c r="F7">
        <v>-0.42288039999999999</v>
      </c>
      <c r="G7">
        <v>1.3080339999999999</v>
      </c>
    </row>
    <row r="8" spans="1:7" x14ac:dyDescent="0.35">
      <c r="A8" t="s">
        <v>35</v>
      </c>
      <c r="B8">
        <v>10.375775000000001</v>
      </c>
      <c r="C8">
        <v>-1.0450417999999999</v>
      </c>
      <c r="D8">
        <v>3.5478500000000003E-2</v>
      </c>
      <c r="E8">
        <v>0.19023010000000001</v>
      </c>
      <c r="F8">
        <v>2.3476899999999998E-2</v>
      </c>
      <c r="G8">
        <v>3.3433999999999999</v>
      </c>
    </row>
    <row r="9" spans="1:7" x14ac:dyDescent="0.35">
      <c r="A9" t="s">
        <v>36</v>
      </c>
      <c r="B9">
        <v>7.4174689999999996</v>
      </c>
      <c r="C9">
        <v>0.49930600000000003</v>
      </c>
      <c r="D9">
        <v>8.2582999999999997E-3</v>
      </c>
      <c r="E9">
        <v>0.13897119999999999</v>
      </c>
      <c r="F9">
        <v>-0.46006150000000001</v>
      </c>
      <c r="G9">
        <v>2.0519280000000002</v>
      </c>
    </row>
    <row r="10" spans="1:7" x14ac:dyDescent="0.35">
      <c r="A10" t="s">
        <v>37</v>
      </c>
      <c r="B10">
        <v>6.3173560000000002</v>
      </c>
      <c r="C10">
        <v>0.43628889999999998</v>
      </c>
      <c r="D10">
        <v>3.7978999999999999E-2</v>
      </c>
      <c r="E10">
        <v>0.1745642</v>
      </c>
      <c r="F10">
        <v>-0.8425146</v>
      </c>
      <c r="G10">
        <v>1.946027</v>
      </c>
    </row>
    <row r="11" spans="1:7" x14ac:dyDescent="0.35">
      <c r="A11" t="s">
        <v>38</v>
      </c>
      <c r="B11">
        <v>28.038740000000001</v>
      </c>
      <c r="C11">
        <v>0.42207460000000002</v>
      </c>
      <c r="D11">
        <v>-9.5310500000000006E-2</v>
      </c>
      <c r="E11">
        <v>0.31946869999999999</v>
      </c>
      <c r="F11">
        <v>-1.1660242000000001</v>
      </c>
      <c r="G11">
        <v>3.8965369999999999</v>
      </c>
    </row>
    <row r="12" spans="1:7" x14ac:dyDescent="0.35">
      <c r="A12" t="s">
        <v>39</v>
      </c>
      <c r="B12">
        <v>13.926653</v>
      </c>
      <c r="C12">
        <v>1.5532032</v>
      </c>
      <c r="D12">
        <v>0.11390889999999999</v>
      </c>
      <c r="E12">
        <v>0.33838200000000002</v>
      </c>
      <c r="F12">
        <v>-1.7068064999999999</v>
      </c>
      <c r="G12">
        <v>4.3612859999999998</v>
      </c>
    </row>
    <row r="13" spans="1:7" x14ac:dyDescent="0.35">
      <c r="A13" t="s">
        <v>40</v>
      </c>
      <c r="B13">
        <v>11.793782</v>
      </c>
      <c r="C13">
        <v>2.0239351000000001</v>
      </c>
      <c r="D13">
        <v>7.0429500000000006E-2</v>
      </c>
      <c r="E13">
        <v>0.38177759999999999</v>
      </c>
      <c r="F13">
        <v>-1.8674986</v>
      </c>
      <c r="G13">
        <v>4.2143439999999996</v>
      </c>
    </row>
    <row r="14" spans="1:7" x14ac:dyDescent="0.35">
      <c r="A14" t="s">
        <v>41</v>
      </c>
      <c r="B14">
        <v>25.720435999999999</v>
      </c>
      <c r="C14">
        <v>3.5771383000000001</v>
      </c>
      <c r="D14">
        <v>0.18433830000000001</v>
      </c>
      <c r="E14">
        <v>0.72015949999999995</v>
      </c>
      <c r="F14">
        <v>-3.5743051000000001</v>
      </c>
      <c r="G14">
        <v>7.8340339999999999</v>
      </c>
    </row>
    <row r="15" spans="1:7" x14ac:dyDescent="0.35">
      <c r="A15" t="s">
        <v>42</v>
      </c>
      <c r="B15">
        <v>17.743842999999998</v>
      </c>
      <c r="C15">
        <v>1.2709755</v>
      </c>
      <c r="D15">
        <v>-0.10048989999999999</v>
      </c>
      <c r="E15">
        <v>0.25870789999999999</v>
      </c>
      <c r="F15">
        <v>-2.8220130999999999</v>
      </c>
      <c r="G15">
        <v>4.4873370000000001</v>
      </c>
    </row>
    <row r="16" spans="1:7" x14ac:dyDescent="0.35">
      <c r="A16" t="s">
        <v>43</v>
      </c>
      <c r="B16">
        <v>11.14996</v>
      </c>
      <c r="C16">
        <v>2.9342741000000001</v>
      </c>
      <c r="D16">
        <v>-2.15388E-2</v>
      </c>
      <c r="E16">
        <v>0.27013759999999998</v>
      </c>
      <c r="F16">
        <v>-1.0593051</v>
      </c>
      <c r="G16">
        <v>3.5564559999999998</v>
      </c>
    </row>
    <row r="17" spans="1:7" x14ac:dyDescent="0.35">
      <c r="A17" t="s">
        <v>44</v>
      </c>
      <c r="B17">
        <v>41.963706000000002</v>
      </c>
      <c r="C17">
        <v>-2.8289338000000002</v>
      </c>
      <c r="D17">
        <v>0.37196709999999999</v>
      </c>
      <c r="E17">
        <v>-1.5996592000000001</v>
      </c>
      <c r="F17">
        <v>10.893882700000001</v>
      </c>
      <c r="G17">
        <v>17.187836000000001</v>
      </c>
    </row>
    <row r="18" spans="1:7" x14ac:dyDescent="0.35">
      <c r="A18" t="s">
        <v>45</v>
      </c>
      <c r="B18">
        <v>116.28980799999999</v>
      </c>
      <c r="C18">
        <v>-2.2312002999999998</v>
      </c>
      <c r="D18">
        <v>-0.25405689999999997</v>
      </c>
      <c r="E18">
        <v>-7.7362263000000002</v>
      </c>
      <c r="F18">
        <v>39.694803800000003</v>
      </c>
      <c r="G18">
        <v>73.065284000000005</v>
      </c>
    </row>
  </sheetData>
  <sheetProtection algorithmName="SHA-512" hashValue="SHs0tlc5bqx6Q7keUBIUARpFZTIUCQ+RBQwddJePHrcxQ6utX1Br21zKWZWGEI5kaVzRZ8DJfu+lj5j1fF68zQ==" saltValue="BCFSqXyBEJhU69Dg+AXSk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D12" sqref="D12"/>
    </sheetView>
  </sheetViews>
  <sheetFormatPr defaultRowHeight="14.5" x14ac:dyDescent="0.35"/>
  <cols>
    <col min="1" max="1" width="14.36328125" bestFit="1" customWidth="1"/>
    <col min="2" max="2" width="16.54296875" bestFit="1" customWidth="1"/>
    <col min="3" max="3" width="14.81640625" bestFit="1" customWidth="1"/>
    <col min="4" max="4" width="19.36328125" bestFit="1" customWidth="1"/>
    <col min="5" max="5" width="19.6328125" bestFit="1" customWidth="1"/>
    <col min="6" max="6" width="18" bestFit="1" customWidth="1"/>
    <col min="7" max="7" width="13.90625" bestFit="1" customWidth="1"/>
  </cols>
  <sheetData>
    <row r="1" spans="1:7" x14ac:dyDescent="0.3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</row>
    <row r="2" spans="1:7" x14ac:dyDescent="0.35">
      <c r="A2" t="s">
        <v>29</v>
      </c>
      <c r="B2">
        <v>25.628423000000002</v>
      </c>
      <c r="C2">
        <v>0.68563739999999995</v>
      </c>
      <c r="D2">
        <v>-0.1025073</v>
      </c>
      <c r="E2">
        <v>0.2714067</v>
      </c>
      <c r="F2">
        <v>-2.7527651999999998</v>
      </c>
      <c r="G2">
        <v>2.590414</v>
      </c>
    </row>
    <row r="3" spans="1:7" x14ac:dyDescent="0.35">
      <c r="A3" t="s">
        <v>30</v>
      </c>
      <c r="B3">
        <v>20.517396000000002</v>
      </c>
      <c r="C3">
        <v>1.4479412</v>
      </c>
      <c r="D3">
        <v>-0.20644109999999999</v>
      </c>
      <c r="E3">
        <v>0.3089422</v>
      </c>
      <c r="F3">
        <v>-2.4072331999999999</v>
      </c>
      <c r="G3">
        <v>6.2898870000000002</v>
      </c>
    </row>
    <row r="4" spans="1:7" x14ac:dyDescent="0.35">
      <c r="A4" t="s">
        <v>31</v>
      </c>
      <c r="B4">
        <v>15.349484</v>
      </c>
      <c r="C4">
        <v>0.91165799999999997</v>
      </c>
      <c r="D4">
        <v>-0.12862029999999999</v>
      </c>
      <c r="E4">
        <v>0.2073508</v>
      </c>
      <c r="F4">
        <v>-1.8942372000000001</v>
      </c>
      <c r="G4">
        <v>3.8132799999999998</v>
      </c>
    </row>
    <row r="5" spans="1:7" x14ac:dyDescent="0.35">
      <c r="A5" t="s">
        <v>32</v>
      </c>
      <c r="B5">
        <v>17.566151000000001</v>
      </c>
      <c r="C5">
        <v>1.6131217</v>
      </c>
      <c r="D5">
        <v>-0.22839870000000001</v>
      </c>
      <c r="E5">
        <v>0.31473950000000001</v>
      </c>
      <c r="F5">
        <v>-3.1116100000000002</v>
      </c>
      <c r="G5">
        <v>6.3594710000000001</v>
      </c>
    </row>
    <row r="6" spans="1:7" x14ac:dyDescent="0.35">
      <c r="A6" t="s">
        <v>33</v>
      </c>
      <c r="B6">
        <v>14.091544000000001</v>
      </c>
      <c r="C6">
        <v>1.0643043000000001</v>
      </c>
      <c r="D6">
        <v>-0.1513697</v>
      </c>
      <c r="E6">
        <v>0.24333179999999999</v>
      </c>
      <c r="F6">
        <v>-2.3848303</v>
      </c>
      <c r="G6">
        <v>4.0671020000000002</v>
      </c>
    </row>
    <row r="7" spans="1:7" x14ac:dyDescent="0.35">
      <c r="A7" t="s">
        <v>34</v>
      </c>
      <c r="B7">
        <v>15.401963</v>
      </c>
      <c r="C7">
        <v>0.2006298</v>
      </c>
      <c r="D7">
        <v>-1.8443600000000001E-2</v>
      </c>
      <c r="E7">
        <v>6.6806199999999996E-2</v>
      </c>
      <c r="F7">
        <v>-0.61243069999999999</v>
      </c>
      <c r="G7">
        <v>1.438061</v>
      </c>
    </row>
    <row r="8" spans="1:7" x14ac:dyDescent="0.35">
      <c r="A8" t="s">
        <v>35</v>
      </c>
      <c r="B8">
        <v>10.845818</v>
      </c>
      <c r="C8">
        <v>-0.1582664</v>
      </c>
      <c r="D8">
        <v>-0.1054958</v>
      </c>
      <c r="E8">
        <v>0.13141739999999999</v>
      </c>
      <c r="F8">
        <v>-1.0844408999999999</v>
      </c>
      <c r="G8">
        <v>3.0315409999999998</v>
      </c>
    </row>
    <row r="9" spans="1:7" x14ac:dyDescent="0.35">
      <c r="A9" t="s">
        <v>36</v>
      </c>
      <c r="B9">
        <v>8.3801159999999992</v>
      </c>
      <c r="C9">
        <v>-0.19254950000000001</v>
      </c>
      <c r="D9">
        <v>-3.1930300000000002E-2</v>
      </c>
      <c r="E9">
        <v>0.1169656</v>
      </c>
      <c r="F9">
        <v>-0.73218760000000005</v>
      </c>
      <c r="G9">
        <v>2.2032829999999999</v>
      </c>
    </row>
    <row r="10" spans="1:7" x14ac:dyDescent="0.35">
      <c r="A10" t="s">
        <v>37</v>
      </c>
      <c r="B10">
        <v>7.076619</v>
      </c>
      <c r="C10">
        <v>2.74218E-2</v>
      </c>
      <c r="D10">
        <v>-4.2045100000000002E-2</v>
      </c>
      <c r="E10">
        <v>0.1234254</v>
      </c>
      <c r="F10">
        <v>-1.0938167999999999</v>
      </c>
      <c r="G10">
        <v>2.1039620000000001</v>
      </c>
    </row>
    <row r="11" spans="1:7" x14ac:dyDescent="0.35">
      <c r="A11" t="s">
        <v>38</v>
      </c>
      <c r="B11">
        <v>30.681626000000001</v>
      </c>
      <c r="C11">
        <v>-0.82601000000000002</v>
      </c>
      <c r="D11">
        <v>-6.6853200000000002E-2</v>
      </c>
      <c r="E11">
        <v>0.1117908</v>
      </c>
      <c r="F11">
        <v>-2.5376498000000001</v>
      </c>
      <c r="G11">
        <v>2.1489989999999999</v>
      </c>
    </row>
    <row r="12" spans="1:7" x14ac:dyDescent="0.35">
      <c r="A12" t="s">
        <v>39</v>
      </c>
      <c r="B12">
        <v>13.897588000000001</v>
      </c>
      <c r="C12">
        <v>0.96790719999999997</v>
      </c>
      <c r="D12">
        <v>-4.1407199999999998E-2</v>
      </c>
      <c r="E12">
        <v>0.37530069999999999</v>
      </c>
      <c r="F12">
        <v>-1.7759062999999999</v>
      </c>
      <c r="G12">
        <v>4.5253769999999998</v>
      </c>
    </row>
    <row r="13" spans="1:7" x14ac:dyDescent="0.35">
      <c r="A13" t="s">
        <v>40</v>
      </c>
      <c r="B13">
        <v>13.189791</v>
      </c>
      <c r="C13">
        <v>0.91439190000000004</v>
      </c>
      <c r="D13">
        <v>-5.0458200000000002E-2</v>
      </c>
      <c r="E13">
        <v>0.38341340000000002</v>
      </c>
      <c r="F13">
        <v>-2.0019681</v>
      </c>
      <c r="G13">
        <v>4.2343120000000001</v>
      </c>
    </row>
    <row r="14" spans="1:7" x14ac:dyDescent="0.35">
      <c r="A14" t="s">
        <v>41</v>
      </c>
      <c r="B14">
        <v>26.986079</v>
      </c>
      <c r="C14">
        <v>1.9230668</v>
      </c>
      <c r="D14">
        <v>-8.8653300000000004E-2</v>
      </c>
      <c r="E14">
        <v>0.74824349999999995</v>
      </c>
      <c r="F14">
        <v>-3.7381652999999999</v>
      </c>
      <c r="G14">
        <v>8.1047940000000001</v>
      </c>
    </row>
    <row r="15" spans="1:7" x14ac:dyDescent="0.35">
      <c r="A15" t="s">
        <v>42</v>
      </c>
      <c r="B15">
        <v>20.354894000000002</v>
      </c>
      <c r="C15">
        <v>0.70214049999999995</v>
      </c>
      <c r="D15">
        <v>-0.17738909999999999</v>
      </c>
      <c r="E15">
        <v>0.42850080000000002</v>
      </c>
      <c r="F15">
        <v>-3.7077065</v>
      </c>
      <c r="G15">
        <v>5.0848469999999999</v>
      </c>
    </row>
    <row r="16" spans="1:7" x14ac:dyDescent="0.35">
      <c r="A16" t="s">
        <v>43</v>
      </c>
      <c r="B16">
        <v>12.786946</v>
      </c>
      <c r="C16">
        <v>2.8708491999999999</v>
      </c>
      <c r="D16">
        <v>-0.1162627</v>
      </c>
      <c r="E16">
        <v>0.19720209999999999</v>
      </c>
      <c r="F16">
        <v>-1.4333967000000001</v>
      </c>
      <c r="G16">
        <v>3.925481</v>
      </c>
    </row>
    <row r="17" spans="1:7" x14ac:dyDescent="0.35">
      <c r="A17" t="s">
        <v>44</v>
      </c>
      <c r="B17">
        <v>32.987642999999998</v>
      </c>
      <c r="C17">
        <v>-0.91677799999999998</v>
      </c>
      <c r="D17">
        <v>0.63916569999999995</v>
      </c>
      <c r="E17">
        <v>-0.6109348</v>
      </c>
      <c r="F17">
        <v>10.6729708</v>
      </c>
      <c r="G17">
        <v>13.120654999999999</v>
      </c>
    </row>
    <row r="18" spans="1:7" x14ac:dyDescent="0.35">
      <c r="A18" t="s">
        <v>45</v>
      </c>
      <c r="B18">
        <v>87.694221999999996</v>
      </c>
      <c r="C18">
        <v>-2.7690646999999999</v>
      </c>
      <c r="D18">
        <v>2.1409004</v>
      </c>
      <c r="E18">
        <v>-3.3042867</v>
      </c>
      <c r="F18">
        <v>42.8390621</v>
      </c>
      <c r="G18">
        <v>45.313875000000003</v>
      </c>
    </row>
  </sheetData>
  <sheetProtection algorithmName="SHA-512" hashValue="9Sm7+4i7BMdBbTc0sj67qO42uzAjpb2DaSwdx3MvUUFCRKSyt22xw/4hzRQuBW5K+zEr65+J/VUzD9IyCvQYtw==" saltValue="VhcgOb8c/gYhjTUTmqmbU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Norms Calculator</vt:lpstr>
      <vt:lpstr>Regression_EAS</vt:lpstr>
      <vt:lpstr>Regression_NACC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</dc:creator>
  <cp:lastModifiedBy>jiyue</cp:lastModifiedBy>
  <cp:lastPrinted>2017-02-27T20:56:08Z</cp:lastPrinted>
  <dcterms:created xsi:type="dcterms:W3CDTF">2010-06-07T19:46:32Z</dcterms:created>
  <dcterms:modified xsi:type="dcterms:W3CDTF">2021-05-10T13:22:06Z</dcterms:modified>
</cp:coreProperties>
</file>